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CF810F1D-1B73-4BA4-8E57-63487F89D3A4}" xr6:coauthVersionLast="47" xr6:coauthVersionMax="47" xr10:uidLastSave="{00000000-0000-0000-0000-000000000000}"/>
  <bookViews>
    <workbookView xWindow="28680" yWindow="765" windowWidth="19440" windowHeight="1500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<sst xmlns="http://schemas.openxmlformats.org/spreadsheetml/2006/main" count="311" uniqueCount="172">
  <si>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</si>
  <si>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</si>
  <si>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</si>
  <si>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</si>
  <si>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</si>
  <si>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</si>
  <si>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</si>
  <si>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</si>
  <si>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</si>
  <si>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</si>
  <si>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</si>
  <si>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</si>
  <si>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</si>
  <si>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</si>
  <si>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</si>
  <si>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</si>
  <si>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</si>
  <si>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</si>
  <si>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</si>
  <si>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</si>
  <si>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</si>
  <si>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</si>
  <si>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</si>
  <si>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</si>
  <si>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</si>
  <si>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</si>
  <si>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</si>
  <si>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</si>
  <si>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</si>
  <si>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</si>
  <si>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</si>
  <si>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</si>
  <si>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</si>
  <si>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</si>
  <si>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</si>
  <si>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</si>
  <si>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</si>
  <si>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</si>
  <si>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</si>
  <si>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</si>
  <si>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</si>
  <si>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</si>
  <si>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</si>
  <si>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</si>
  <si>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</si>
  <si>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</si>
  <si>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</si>
  <si>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</si>
  <si>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</si>
  <si>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</si>
  <si>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</si>
  <si>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</si>
  <si>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</si>
  <si>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</si>
  <si>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</si>
  <si>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</si>
  <si>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</si>
  <si>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</si>
  <si>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</si>
  <si>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</si>
  <si>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</si>
  <si>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</si>
  <si>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</si>
  <si>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</si>
  <si>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</si>
  <si>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</si>
  <si>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</si>
  <si>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</si>
  <si>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</si>
  <si>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</si>
  <si>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</si>
  <si>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</si>
  <si>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</si>
  <si>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</si>
  <si>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</si>
  <si>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</si>
  <si>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</si>
  <si>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</si>
  <si>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</si>
  <si>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</si>
  <si>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</si>
  <si>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</si>
  <si>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</si>
  <si>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</si>
  <si>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</si>
  <si>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</si>
  <si>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</si>
  <si>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</si>
  <si>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</si>
  <si>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</si>
  <si>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</si>
  <si>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</si>
  <si>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</si>
  <si>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</si>
  <si>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</si>
  <si>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</si>
  <si>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</si>
  <si>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</si>
  <si>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</si>
  <si>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</si>
  <si>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</si>
  <si>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</si>
  <si>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</si>
  <si>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</si>
  <si>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</si>
  <si>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</si>
  <si>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</si>
  <si>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</si>
  <si>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</si>
  <si>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</si>
  <si>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</si>
  <si>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</si>
  <si>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</si>
  <si>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</si>
  <si>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</si>
  <si>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</si>
  <si>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</si>
  <si>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</si>
  <si>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</si>
  <si>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</si>
  <si>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</si>
  <si>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</si>
  <si>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</si>
  <si>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</si>
  <si>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</si>
  <si>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</si>
  <si>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</si>
  <si>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</si>
  <si>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</si>
  <si>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</si>
  <si>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</si>
  <si>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</si>
  <si>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</si>
  <si>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</si>
  <si>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</si>
  <si>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</si>
  <si>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</si>
  <si>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</si>
  <si>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</si>
  <si>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</si>
  <si>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</si>
  <si>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</si>
  <si>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</si>
  <si>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</si>
  <si>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</si>
  <si>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</si>
  <si>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</si>
  <si>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</si>
  <si>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</si>
  <si>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</si>
  <si>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</si>
  <si>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</si>
  <si>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</si>
  <si>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</si>
  <si>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</si>
  <si>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</si>
  <si>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</si>
  <si>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</si>
  <si>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</si>
  <si>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</si>
  <si>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</si>
  <si>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Starmount Life Insurance Company</t>
  </si>
  <si>
    <t>NO</t>
  </si>
  <si>
    <t>IBNR remaining on 2021 incurrals derived by allocating based on 2021 earned premium.</t>
  </si>
  <si>
    <t>Used proportionate share of total Dental Only FIT based on earned premium</t>
  </si>
  <si>
    <t>Used proportionate share of total Dental Only TLF based on earned premium</t>
  </si>
  <si>
    <t>3.3 Regulatory authority licenses and fees</t>
  </si>
  <si>
    <t>Used proportionate share of total CA fees based on % of Dental eanred premium to total CA premium for all products</t>
  </si>
  <si>
    <t>Used proportionate share of total Dental Direct internal sales compensation based on earned premium</t>
  </si>
  <si>
    <t>Used proportionate share of total Dental Only agent commissions based on earned premium</t>
  </si>
  <si>
    <t>Used proportionate share of total Dental Only general insurance expense exlcuding anything above based on earned premium</t>
  </si>
  <si>
    <t>No ACA payments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</si>
</sst>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1" sqref="C11"/>
    </sheetView>
  </sheetViews>
  <sheetFormatPr defaultColWidth="9.1796875" defaultRowHeight="15.5" x14ac:dyDescent="0.35"/>
  <cols>
    <col min="1" max="1" width="2.453125" style="25" bestFit="1" customWidth="1"/>
    <col min="2" max="2" width="70.453125" style="25" bestFit="1" customWidth="1"/>
    <col min="3" max="3" width="40.81640625" style="25" bestFit="1"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row>
    <row r="8" spans="1:3" x14ac:dyDescent="0.35">
      <c r="A8" s="31" t="s">
        <v>2</v>
      </c>
      <c r="B8" s="32" t="s">
        <v>88</v>
      </c>
      <c r="C8" s="33" t="s">
        <v>161</v>
      </c>
    </row>
    <row r="9" spans="1:3" x14ac:dyDescent="0.35">
      <c r="A9" s="31" t="s">
        <v>3</v>
      </c>
      <c r="B9" s="32" t="s">
        <v>89</v>
      </c>
      <c r="C9" s="33"/>
    </row>
    <row r="10" spans="1:3" ht="16" thickBot="1" x14ac:dyDescent="0.4">
      <c r="A10" s="35" t="s">
        <v>4</v>
      </c>
      <c r="B10" s="36" t="s">
        <v>86</v>
      </c>
      <c r="C10" s="413"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D1" zoomScaleNormal="100" workbookViewId="0">
      <selection activeCell="D5" sqref="D5"/>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Starmount Life Insurance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f>'Cover Page'!C9</f>
        <v>0</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2021</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845283</v>
      </c>
      <c r="L21" s="78">
        <f>'Pt 2 Premium and Claims'!L22+'Pt 2 Premium and Claims'!L23-'Pt 2 Premium and Claims'!L24-'Pt 2 Premium and Claims'!L25</f>
        <v>845283</v>
      </c>
      <c r="M21" s="77">
        <f>'Pt 2 Premium and Claims'!M22+'Pt 2 Premium and Claims'!M23-'Pt 2 Premium and Claims'!M24-'Pt 2 Premium and Claims'!M25</f>
        <v>11585149</v>
      </c>
      <c r="N21" s="78">
        <f>'Pt 2 Premium and Claims'!N22+'Pt 2 Premium and Claims'!N23-'Pt 2 Premium and Claims'!N24-'Pt 2 Premium and Claims'!N25</f>
        <v>11585149</v>
      </c>
      <c r="O21" s="77">
        <f>'Pt 2 Premium and Claims'!O22+'Pt 2 Premium and Claims'!O23-'Pt 2 Premium and Claims'!O24-'Pt 2 Premium and Claims'!O25</f>
        <v>10273623</v>
      </c>
      <c r="P21" s="78">
        <f>'Pt 2 Premium and Claims'!P22+'Pt 2 Premium and Claims'!P23-'Pt 2 Premium and Claims'!P24-'Pt 2 Premium and Claims'!P25</f>
        <v>10273623</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607987</v>
      </c>
      <c r="L24" s="78">
        <f>'Pt 2 Premium and Claims'!L51</f>
        <v>664366</v>
      </c>
      <c r="M24" s="77">
        <f>'Pt 2 Premium and Claims'!M51</f>
        <v>8958684</v>
      </c>
      <c r="N24" s="78">
        <f>'Pt 2 Premium and Claims'!N51</f>
        <v>8858395</v>
      </c>
      <c r="O24" s="77">
        <f>'Pt 2 Premium and Claims'!O51</f>
        <v>8085527</v>
      </c>
      <c r="P24" s="78">
        <f>'Pt 2 Premium and Claims'!P51</f>
        <v>7855557</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-1156</v>
      </c>
      <c r="L28" s="101">
        <v>-1156</v>
      </c>
      <c r="M28" s="99">
        <v>-15847</v>
      </c>
      <c r="N28" s="98">
        <v>-15847</v>
      </c>
      <c r="O28" s="99">
        <v>-14053</v>
      </c>
      <c r="P28" s="101">
        <v>-14053</v>
      </c>
    </row>
    <row r="29" spans="2:16" s="37" customFormat="1" ht="31" x14ac:dyDescent="0.35">
      <c r="B29" s="90"/>
      <c r="C29" s="94"/>
      <c r="D29" s="395" t="s">
        <v>67</v>
      </c>
      <c r="E29" s="99"/>
      <c r="F29" s="101"/>
      <c r="G29" s="97"/>
      <c r="H29" s="98"/>
      <c r="I29" s="99"/>
      <c r="J29" s="100"/>
      <c r="K29" s="99">
        <v>0</v>
      </c>
      <c r="L29" s="101">
        <v>0</v>
      </c>
      <c r="M29" s="99"/>
      <c r="N29" s="98"/>
      <c r="O29" s="99"/>
      <c r="P29" s="101"/>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c r="L31" s="101"/>
      <c r="M31" s="99"/>
      <c r="N31" s="98"/>
      <c r="O31" s="99"/>
      <c r="P31" s="101"/>
    </row>
    <row r="32" spans="2:16" x14ac:dyDescent="0.35">
      <c r="B32" s="75"/>
      <c r="C32" s="94"/>
      <c r="D32" s="393" t="s">
        <v>104</v>
      </c>
      <c r="E32" s="99"/>
      <c r="F32" s="101"/>
      <c r="G32" s="97"/>
      <c r="H32" s="98"/>
      <c r="I32" s="99"/>
      <c r="J32" s="100"/>
      <c r="K32" s="99">
        <v>30921</v>
      </c>
      <c r="L32" s="101">
        <v>90921</v>
      </c>
      <c r="M32" s="99">
        <v>444160</v>
      </c>
      <c r="N32" s="98">
        <v>444160</v>
      </c>
      <c r="O32" s="99">
        <v>393878</v>
      </c>
      <c r="P32" s="101">
        <v>393878</v>
      </c>
    </row>
    <row r="33" spans="2:16" x14ac:dyDescent="0.35">
      <c r="B33" s="75"/>
      <c r="C33" s="94"/>
      <c r="D33" s="393" t="s">
        <v>103</v>
      </c>
      <c r="E33" s="99"/>
      <c r="F33" s="101"/>
      <c r="G33" s="97"/>
      <c r="H33" s="98"/>
      <c r="I33" s="99"/>
      <c r="J33" s="100"/>
      <c r="K33" s="99"/>
      <c r="L33" s="101"/>
      <c r="M33" s="99"/>
      <c r="N33" s="98"/>
      <c r="O33" s="99"/>
      <c r="P33" s="101"/>
    </row>
    <row r="34" spans="2:16" x14ac:dyDescent="0.35">
      <c r="B34" s="75"/>
      <c r="C34" s="94">
        <v>3.3</v>
      </c>
      <c r="D34" s="393" t="s">
        <v>21</v>
      </c>
      <c r="E34" s="102"/>
      <c r="F34" s="101"/>
      <c r="G34" s="97"/>
      <c r="H34" s="98"/>
      <c r="I34" s="99"/>
      <c r="J34" s="100"/>
      <c r="K34" s="102">
        <v>2149</v>
      </c>
      <c r="L34" s="101">
        <v>2149</v>
      </c>
      <c r="M34" s="99">
        <v>9079</v>
      </c>
      <c r="N34" s="98">
        <v>9079</v>
      </c>
      <c r="O34" s="99">
        <v>8051</v>
      </c>
      <c r="P34" s="101">
        <v>8051</v>
      </c>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31914</v>
      </c>
      <c r="L35" s="104">
        <f t="shared" si="0"/>
        <v>91914</v>
      </c>
      <c r="M35" s="103">
        <f t="shared" si="0"/>
        <v>437392</v>
      </c>
      <c r="N35" s="104">
        <f t="shared" si="0"/>
        <v>437392</v>
      </c>
      <c r="O35" s="103">
        <f t="shared" si="0"/>
        <v>387876</v>
      </c>
      <c r="P35" s="104">
        <f t="shared" si="0"/>
        <v>387876</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v>19816</v>
      </c>
      <c r="L38" s="101">
        <v>19816</v>
      </c>
      <c r="M38" s="99">
        <v>271592</v>
      </c>
      <c r="N38" s="101">
        <v>271592</v>
      </c>
      <c r="O38" s="99">
        <v>240846</v>
      </c>
      <c r="P38" s="101">
        <v>240846</v>
      </c>
    </row>
    <row r="39" spans="2:16" x14ac:dyDescent="0.35">
      <c r="B39" s="107"/>
      <c r="C39" s="94">
        <v>4.2</v>
      </c>
      <c r="D39" s="393" t="s">
        <v>19</v>
      </c>
      <c r="E39" s="99"/>
      <c r="F39" s="101"/>
      <c r="G39" s="97"/>
      <c r="H39" s="101"/>
      <c r="I39" s="99"/>
      <c r="J39" s="101"/>
      <c r="K39" s="99">
        <v>91947</v>
      </c>
      <c r="L39" s="101">
        <v>91947</v>
      </c>
      <c r="M39" s="99">
        <v>1260197</v>
      </c>
      <c r="N39" s="101">
        <v>1260197</v>
      </c>
      <c r="O39" s="99">
        <v>1117533</v>
      </c>
      <c r="P39" s="101">
        <v>1117533</v>
      </c>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c r="L41" s="101"/>
      <c r="M41" s="102"/>
      <c r="N41" s="101"/>
      <c r="O41" s="102"/>
      <c r="P41" s="101"/>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v>138440</v>
      </c>
      <c r="L43" s="97">
        <v>138440</v>
      </c>
      <c r="M43" s="102">
        <v>1897410</v>
      </c>
      <c r="N43" s="97">
        <v>1897410</v>
      </c>
      <c r="O43" s="102">
        <v>1682609</v>
      </c>
      <c r="P43" s="403">
        <v>1682609</v>
      </c>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250203</v>
      </c>
      <c r="L44" s="104">
        <f t="shared" si="1"/>
        <v>250203</v>
      </c>
      <c r="M44" s="103">
        <f t="shared" si="1"/>
        <v>3429199</v>
      </c>
      <c r="N44" s="104">
        <f t="shared" si="1"/>
        <v>3429199</v>
      </c>
      <c r="O44" s="103">
        <f t="shared" si="1"/>
        <v>3040988</v>
      </c>
      <c r="P44" s="104">
        <f t="shared" si="1"/>
        <v>3040988</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2167</v>
      </c>
      <c r="L47" s="113">
        <v>2167</v>
      </c>
      <c r="M47" s="112">
        <v>25861</v>
      </c>
      <c r="N47" s="113">
        <v>25861</v>
      </c>
      <c r="O47" s="112">
        <v>22933</v>
      </c>
      <c r="P47" s="389">
        <v>22933</v>
      </c>
    </row>
    <row r="48" spans="2:16" s="37" customFormat="1" x14ac:dyDescent="0.35">
      <c r="B48" s="90"/>
      <c r="C48" s="94">
        <v>5.2</v>
      </c>
      <c r="D48" s="393" t="s">
        <v>27</v>
      </c>
      <c r="E48" s="112"/>
      <c r="F48" s="404"/>
      <c r="G48" s="113"/>
      <c r="H48" s="113"/>
      <c r="I48" s="112"/>
      <c r="J48" s="113"/>
      <c r="K48" s="112">
        <v>28866</v>
      </c>
      <c r="L48" s="113">
        <v>28866</v>
      </c>
      <c r="M48" s="112">
        <v>286337</v>
      </c>
      <c r="N48" s="113">
        <v>286337</v>
      </c>
      <c r="O48" s="112">
        <v>253921</v>
      </c>
      <c r="P48" s="114">
        <v>253921</v>
      </c>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2405.5</v>
      </c>
      <c r="L49" s="116">
        <f t="shared" si="2"/>
        <v>2405.5</v>
      </c>
      <c r="M49" s="115">
        <f>M48/12</f>
        <v>23861.416666666668</v>
      </c>
      <c r="N49" s="116">
        <f>N48/12</f>
        <v>23861.416666666668</v>
      </c>
      <c r="O49" s="115">
        <f t="shared" si="2"/>
        <v>21160.083333333332</v>
      </c>
      <c r="P49" s="116">
        <f t="shared" si="2"/>
        <v>21160.083333333332</v>
      </c>
    </row>
    <row r="50" spans="2:16" ht="45" customHeight="1" x14ac:dyDescent="0.3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3" zoomScaleNormal="100" workbookViewId="0">
      <selection activeCell="D13" sqref="D1:K1048576"/>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Starmount Life Insurance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f>'Cover Page'!C9</f>
        <v>0</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2021</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v>845283</v>
      </c>
      <c r="L22" s="155">
        <v>845283</v>
      </c>
      <c r="M22" s="154">
        <v>11585149</v>
      </c>
      <c r="N22" s="155">
        <v>11585149</v>
      </c>
      <c r="O22" s="154">
        <v>10273623</v>
      </c>
      <c r="P22" s="155">
        <v>10273623</v>
      </c>
    </row>
    <row r="23" spans="1:16" s="25" customFormat="1" x14ac:dyDescent="0.35">
      <c r="A23" s="37"/>
      <c r="B23" s="75"/>
      <c r="C23" s="76">
        <v>1.2</v>
      </c>
      <c r="D23" s="393" t="s">
        <v>16</v>
      </c>
      <c r="E23" s="154"/>
      <c r="F23" s="155"/>
      <c r="G23" s="154"/>
      <c r="H23" s="155"/>
      <c r="I23" s="154"/>
      <c r="J23" s="155"/>
      <c r="K23" s="154"/>
      <c r="L23" s="155"/>
      <c r="M23" s="154"/>
      <c r="N23" s="155"/>
      <c r="O23" s="154"/>
      <c r="P23" s="155"/>
    </row>
    <row r="24" spans="1:16" s="25" customFormat="1" x14ac:dyDescent="0.35">
      <c r="A24" s="37"/>
      <c r="B24" s="75"/>
      <c r="C24" s="76">
        <v>1.3</v>
      </c>
      <c r="D24" s="393" t="s">
        <v>34</v>
      </c>
      <c r="E24" s="154"/>
      <c r="F24" s="155"/>
      <c r="G24" s="154"/>
      <c r="H24" s="155"/>
      <c r="I24" s="154"/>
      <c r="J24" s="155"/>
      <c r="K24" s="154"/>
      <c r="L24" s="155"/>
      <c r="M24" s="154"/>
      <c r="N24" s="155"/>
      <c r="O24" s="154"/>
      <c r="P24" s="155"/>
    </row>
    <row r="25" spans="1:16" s="25" customFormat="1" x14ac:dyDescent="0.35">
      <c r="A25" s="37"/>
      <c r="B25" s="75"/>
      <c r="C25" s="76">
        <v>1.4</v>
      </c>
      <c r="D25" s="393" t="s">
        <v>17</v>
      </c>
      <c r="E25" s="154"/>
      <c r="F25" s="155"/>
      <c r="G25" s="154"/>
      <c r="H25" s="155"/>
      <c r="I25" s="154"/>
      <c r="J25" s="155"/>
      <c r="K25" s="154"/>
      <c r="L25" s="155"/>
      <c r="M25" s="154"/>
      <c r="N25" s="155"/>
      <c r="O25" s="154"/>
      <c r="P25" s="155"/>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v>614940</v>
      </c>
      <c r="L29" s="164"/>
      <c r="M29" s="154">
        <v>9001156</v>
      </c>
      <c r="N29" s="164"/>
      <c r="O29" s="154">
        <v>7982157</v>
      </c>
      <c r="P29" s="164"/>
    </row>
    <row r="30" spans="1:16" s="25" customFormat="1" ht="28.5" customHeight="1" x14ac:dyDescent="0.35">
      <c r="A30" s="37"/>
      <c r="B30" s="75"/>
      <c r="C30" s="76"/>
      <c r="D30" s="395" t="s">
        <v>54</v>
      </c>
      <c r="E30" s="165"/>
      <c r="F30" s="155"/>
      <c r="G30" s="165"/>
      <c r="H30" s="155"/>
      <c r="I30" s="165"/>
      <c r="J30" s="155"/>
      <c r="K30" s="165"/>
      <c r="L30" s="155">
        <v>579335</v>
      </c>
      <c r="M30" s="165"/>
      <c r="N30" s="155">
        <v>8741700</v>
      </c>
      <c r="O30" s="165"/>
      <c r="P30" s="155">
        <v>7752073</v>
      </c>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v>62879</v>
      </c>
      <c r="L32" s="164"/>
      <c r="M32" s="154">
        <v>527482</v>
      </c>
      <c r="N32" s="166"/>
      <c r="O32" s="154">
        <v>467767</v>
      </c>
      <c r="P32" s="164"/>
    </row>
    <row r="33" spans="1:16" s="37" customFormat="1" ht="31" x14ac:dyDescent="0.35">
      <c r="B33" s="90"/>
      <c r="C33" s="76"/>
      <c r="D33" s="395" t="s">
        <v>44</v>
      </c>
      <c r="E33" s="165"/>
      <c r="F33" s="155"/>
      <c r="G33" s="165"/>
      <c r="H33" s="167"/>
      <c r="I33" s="165"/>
      <c r="J33" s="155"/>
      <c r="K33" s="165"/>
      <c r="L33" s="155">
        <v>85031</v>
      </c>
      <c r="M33" s="165"/>
      <c r="N33" s="167">
        <v>116695</v>
      </c>
      <c r="O33" s="165"/>
      <c r="P33" s="155">
        <v>103484</v>
      </c>
    </row>
    <row r="34" spans="1:16" s="25" customFormat="1" x14ac:dyDescent="0.35">
      <c r="A34" s="37"/>
      <c r="B34" s="75"/>
      <c r="C34" s="76">
        <v>2.2999999999999998</v>
      </c>
      <c r="D34" s="393" t="s">
        <v>28</v>
      </c>
      <c r="E34" s="154"/>
      <c r="F34" s="164"/>
      <c r="G34" s="154"/>
      <c r="H34" s="166"/>
      <c r="I34" s="154"/>
      <c r="J34" s="164"/>
      <c r="K34" s="154">
        <v>69832</v>
      </c>
      <c r="L34" s="164"/>
      <c r="M34" s="154">
        <v>569954</v>
      </c>
      <c r="N34" s="166"/>
      <c r="O34" s="154">
        <v>364397</v>
      </c>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607987</v>
      </c>
      <c r="L51" s="104">
        <f>L30+L33+L37+L41+L44+L47+L48+L50</f>
        <v>664366</v>
      </c>
      <c r="M51" s="103">
        <f>M29+M32-M34+M36-M38+M40+M43-M45+M47+M48-M49+M50</f>
        <v>8958684</v>
      </c>
      <c r="N51" s="104">
        <f>N30+N33+N37+N41+N44+N47+N48+N50</f>
        <v>8858395</v>
      </c>
      <c r="O51" s="103">
        <f>O29+O32-O34+O36-O38+O40+O43-O45+O47+O48-O49+O50</f>
        <v>8085527</v>
      </c>
      <c r="P51" s="104">
        <f>P30+P33+P37+P41+P44+P47+P48+P50</f>
        <v>7855557</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16" zoomScaleNormal="100" workbookViewId="0">
      <selection activeCell="D35" sqref="D35"/>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Starmount Life Insurance Company</v>
      </c>
    </row>
    <row r="9" spans="2:5" s="2" customFormat="1" ht="15.75" customHeight="1" x14ac:dyDescent="0.35">
      <c r="B9" s="52" t="s">
        <v>90</v>
      </c>
    </row>
    <row r="10" spans="2:5" s="2" customFormat="1" ht="15" customHeight="1" x14ac:dyDescent="0.35">
      <c r="B10" s="183">
        <f>'Cover Page'!C9</f>
        <v>0</v>
      </c>
    </row>
    <row r="11" spans="2:5" s="2" customFormat="1" x14ac:dyDescent="0.35">
      <c r="B11" s="52" t="s">
        <v>85</v>
      </c>
    </row>
    <row r="12" spans="2:5" s="2" customFormat="1" x14ac:dyDescent="0.35">
      <c r="B12" s="183" t="str">
        <f>'Cover Page'!C6</f>
        <v>2021</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35.25" customHeight="1" x14ac:dyDescent="0.35">
      <c r="B18" s="188" t="s">
        <v>51</v>
      </c>
      <c r="C18" s="197"/>
      <c r="D18" s="333" t="s">
        <v>163</v>
      </c>
      <c r="E18" s="193"/>
    </row>
    <row r="19" spans="2:5" s="184" customFormat="1" ht="35.25" customHeight="1" x14ac:dyDescent="0.35">
      <c r="B19" s="188"/>
      <c r="C19" s="197"/>
      <c r="D19" s="333"/>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35.25" customHeight="1" x14ac:dyDescent="0.35">
      <c r="B26" s="188" t="s">
        <v>58</v>
      </c>
      <c r="C26" s="197"/>
      <c r="D26" s="333" t="s">
        <v>164</v>
      </c>
      <c r="E26" s="193"/>
    </row>
    <row r="27" spans="2:5" s="184" customFormat="1" ht="35.25" customHeight="1" x14ac:dyDescent="0.35">
      <c r="B27" s="188"/>
      <c r="C27" s="197"/>
      <c r="D27" s="333"/>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35.25" customHeight="1" x14ac:dyDescent="0.35">
      <c r="B33" s="188" t="s">
        <v>104</v>
      </c>
      <c r="C33" s="197"/>
      <c r="D33" s="333" t="s">
        <v>165</v>
      </c>
      <c r="E33" s="193"/>
    </row>
    <row r="34" spans="2:5" s="184" customFormat="1" ht="35.25" customHeight="1" x14ac:dyDescent="0.35">
      <c r="B34" s="188"/>
      <c r="C34" s="197"/>
      <c r="D34" s="333" t="s">
        <v>171</v>
      </c>
      <c r="E34" s="193"/>
    </row>
    <row r="35" spans="2:5" s="184" customFormat="1" ht="35.25" customHeight="1" x14ac:dyDescent="0.35">
      <c r="B35" s="188"/>
      <c r="C35" s="197"/>
      <c r="D35" s="333"/>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46.5" x14ac:dyDescent="0.35">
      <c r="B47" s="188" t="s">
        <v>166</v>
      </c>
      <c r="C47" s="197"/>
      <c r="D47" s="333" t="s">
        <v>167</v>
      </c>
      <c r="E47" s="193"/>
    </row>
    <row r="48" spans="2:5" s="184" customFormat="1" ht="35.25" customHeight="1" x14ac:dyDescent="0.35">
      <c r="B48" s="188"/>
      <c r="C48" s="197"/>
      <c r="D48" s="333"/>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35.25" customHeight="1" x14ac:dyDescent="0.35">
      <c r="B55" s="188"/>
      <c r="C55" s="202"/>
      <c r="D55" s="333" t="s">
        <v>168</v>
      </c>
      <c r="E55" s="203"/>
    </row>
    <row r="56" spans="2:5" s="204" customFormat="1" ht="35.25" customHeight="1" x14ac:dyDescent="0.35">
      <c r="B56" s="188"/>
      <c r="C56" s="199"/>
      <c r="D56" s="333"/>
      <c r="E56" s="203"/>
    </row>
    <row r="57" spans="2:5" s="204" customFormat="1" ht="35.25" customHeight="1" x14ac:dyDescent="0.35">
      <c r="B57" s="188"/>
      <c r="C57" s="199"/>
      <c r="D57" s="333"/>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35.25" customHeight="1" x14ac:dyDescent="0.35">
      <c r="B62" s="188"/>
      <c r="C62" s="202"/>
      <c r="D62" s="333" t="s">
        <v>169</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35.25" customHeight="1" x14ac:dyDescent="0.35">
      <c r="B69" s="188"/>
      <c r="C69" s="202"/>
      <c r="D69" s="333"/>
      <c r="E69" s="203"/>
    </row>
    <row r="70" spans="2:5" s="204" customFormat="1" ht="35.25" customHeight="1" x14ac:dyDescent="0.35">
      <c r="B70" s="188"/>
      <c r="C70" s="197"/>
      <c r="D70" s="333"/>
      <c r="E70" s="203"/>
    </row>
    <row r="71" spans="2:5" s="204" customFormat="1" ht="35.25" customHeight="1" x14ac:dyDescent="0.35">
      <c r="B71" s="188"/>
      <c r="C71" s="199"/>
      <c r="D71" s="333"/>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46.5" x14ac:dyDescent="0.35">
      <c r="B76" s="188"/>
      <c r="C76" s="202"/>
      <c r="D76" s="333" t="s">
        <v>170</v>
      </c>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4" zoomScaleNormal="100" workbookViewId="0">
      <selection activeCell="D4" sqref="D1:Q1048576"/>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customWidth="1"/>
    <col min="6" max="6" width="15.1796875" style="9" customWidth="1"/>
    <col min="7" max="8" width="16.26953125" style="9" customWidth="1"/>
    <col min="9" max="9" width="15.54296875" style="9" customWidth="1"/>
    <col min="10" max="10" width="15.7265625" style="9" customWidth="1"/>
    <col min="11" max="12" width="16.26953125" style="9" customWidth="1"/>
    <col min="13" max="13" width="16.81640625" style="9" customWidth="1"/>
    <col min="14" max="14" width="16.81640625" style="11" customWidth="1"/>
    <col min="15" max="16" width="16.81640625" style="9"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Starmount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938380</v>
      </c>
      <c r="R22" s="249">
        <v>546605</v>
      </c>
      <c r="S22" s="250">
        <f>'Pt 1 Summary of Data'!L24</f>
        <v>664366</v>
      </c>
      <c r="T22" s="251">
        <f>SUM(Q22:S22)</f>
        <v>2149351</v>
      </c>
      <c r="U22" s="248">
        <v>8607778</v>
      </c>
      <c r="V22" s="249">
        <v>7188678</v>
      </c>
      <c r="W22" s="250">
        <f>'Pt 1 Summary of Data'!N24</f>
        <v>8858395</v>
      </c>
      <c r="X22" s="251">
        <f>SUM(U22:W22)</f>
        <v>24654851</v>
      </c>
      <c r="Y22" s="248">
        <v>1909430</v>
      </c>
      <c r="Z22" s="249">
        <v>4596039</v>
      </c>
      <c r="AA22" s="250">
        <f>'Pt 1 Summary of Data'!P24</f>
        <v>7855557</v>
      </c>
      <c r="AB22" s="251">
        <f>SUM(Y22:AA22)</f>
        <v>14361026</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938380</v>
      </c>
      <c r="R23" s="252">
        <f>SUM(R$22:R$22)</f>
        <v>546605</v>
      </c>
      <c r="S23" s="252">
        <f>SUM(S$22:S$22)</f>
        <v>664366</v>
      </c>
      <c r="T23" s="251">
        <f>SUM(Q23:S23)</f>
        <v>2149351</v>
      </c>
      <c r="U23" s="252">
        <f>SUM(U$22:U$22)</f>
        <v>8607778</v>
      </c>
      <c r="V23" s="252">
        <f>SUM(V$22:V$22)</f>
        <v>7188678</v>
      </c>
      <c r="W23" s="252">
        <f>SUM(W$22:W$22)</f>
        <v>8858395</v>
      </c>
      <c r="X23" s="251">
        <f>SUM(U23:W23)</f>
        <v>24654851</v>
      </c>
      <c r="Y23" s="414">
        <f>SUM(Y$22:Y$22)</f>
        <v>1909430</v>
      </c>
      <c r="Z23" s="252">
        <f>SUM(Z$22:Z$22)</f>
        <v>4596039</v>
      </c>
      <c r="AA23" s="252">
        <f>SUM(AA$22:AA$22)</f>
        <v>7855557</v>
      </c>
      <c r="AB23" s="251">
        <f>SUM(Y23:AA23)</f>
        <v>14361026</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1373824</v>
      </c>
      <c r="R26" s="249">
        <v>1044858</v>
      </c>
      <c r="S26" s="259">
        <f>'Pt 1 Summary of Data'!L21</f>
        <v>845283</v>
      </c>
      <c r="T26" s="251">
        <f>SUM(Q26:S26)</f>
        <v>3263965</v>
      </c>
      <c r="U26" s="258">
        <v>11677438</v>
      </c>
      <c r="V26" s="249">
        <v>11954648</v>
      </c>
      <c r="W26" s="259">
        <f>'Pt 1 Summary of Data'!N21</f>
        <v>11585149</v>
      </c>
      <c r="X26" s="251">
        <f>SUM(U26:W26)</f>
        <v>35217235</v>
      </c>
      <c r="Y26" s="258">
        <v>2590360</v>
      </c>
      <c r="Z26" s="249">
        <v>7643135</v>
      </c>
      <c r="AA26" s="259">
        <f>'Pt 1 Summary of Data'!P21</f>
        <v>10273623</v>
      </c>
      <c r="AB26" s="251">
        <f>SUM(Y26:AA26)</f>
        <v>20507118</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46707</v>
      </c>
      <c r="R27" s="249">
        <v>80906</v>
      </c>
      <c r="S27" s="259">
        <f>'Pt 1 Summary of Data'!L35</f>
        <v>91914</v>
      </c>
      <c r="T27" s="251">
        <f>SUM(Q27:S27)</f>
        <v>219527</v>
      </c>
      <c r="U27" s="258">
        <v>39701</v>
      </c>
      <c r="V27" s="249">
        <v>906084</v>
      </c>
      <c r="W27" s="259">
        <f>'Pt 1 Summary of Data'!N35</f>
        <v>437392</v>
      </c>
      <c r="X27" s="251">
        <f>SUM(U27:W27)</f>
        <v>1383177</v>
      </c>
      <c r="Y27" s="258">
        <v>88068</v>
      </c>
      <c r="Z27" s="249">
        <v>579300</v>
      </c>
      <c r="AA27" s="259">
        <f>'Pt 1 Summary of Data'!P35</f>
        <v>387876</v>
      </c>
      <c r="AB27" s="251">
        <f>SUM(Y27:AA27)</f>
        <v>1055244</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1327117</v>
      </c>
      <c r="R28" s="259">
        <f t="shared" si="0"/>
        <v>963952</v>
      </c>
      <c r="S28" s="259">
        <f t="shared" si="0"/>
        <v>753369</v>
      </c>
      <c r="T28" s="104">
        <f>T$26-T$27</f>
        <v>3044438</v>
      </c>
      <c r="U28" s="259">
        <f t="shared" si="0"/>
        <v>11637737</v>
      </c>
      <c r="V28" s="259">
        <f t="shared" si="0"/>
        <v>11048564</v>
      </c>
      <c r="W28" s="259">
        <f t="shared" si="0"/>
        <v>11147757</v>
      </c>
      <c r="X28" s="104">
        <f>X$26-X$27</f>
        <v>33834058</v>
      </c>
      <c r="Y28" s="103">
        <f t="shared" si="0"/>
        <v>2502292</v>
      </c>
      <c r="Z28" s="259">
        <f t="shared" si="0"/>
        <v>7063835</v>
      </c>
      <c r="AA28" s="259">
        <f t="shared" si="0"/>
        <v>9885747</v>
      </c>
      <c r="AB28" s="104">
        <f>AB$26-AB$27</f>
        <v>19451874</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3524</v>
      </c>
      <c r="R30" s="264">
        <v>2980</v>
      </c>
      <c r="S30" s="265">
        <f>'Pt 1 Summary of Data'!L49</f>
        <v>2405.5</v>
      </c>
      <c r="T30" s="266">
        <f>SUM(Q30:S30)</f>
        <v>8909.5</v>
      </c>
      <c r="U30" s="267">
        <v>17610</v>
      </c>
      <c r="V30" s="264">
        <v>22719</v>
      </c>
      <c r="W30" s="268">
        <f>'Pt 1 Summary of Data'!N49</f>
        <v>23861.416666666668</v>
      </c>
      <c r="X30" s="266">
        <f>SUM(U30:W30)</f>
        <v>64190.416666666672</v>
      </c>
      <c r="Y30" s="267">
        <v>3906</v>
      </c>
      <c r="Z30" s="264">
        <v>14526</v>
      </c>
      <c r="AA30" s="268">
        <f>'Pt 1 Summary of Data'!P49</f>
        <v>21160.083333333332</v>
      </c>
      <c r="AB30" s="266">
        <f>SUM(Y30:AA30)</f>
        <v>39592.083333333328</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0.70599269881666171</v>
      </c>
      <c r="U33" s="277"/>
      <c r="V33" s="278"/>
      <c r="W33" s="278"/>
      <c r="X33" s="279">
        <f>IF(X30&lt;1000,"Not Required to Calculate",X23/X28)</f>
        <v>0.72869920007821709</v>
      </c>
      <c r="Y33" s="277"/>
      <c r="Z33" s="278"/>
      <c r="AA33" s="278"/>
      <c r="AB33" s="415">
        <f>IF(AB30&lt;1000,"Not Required to Calculate",AB23/AB28)</f>
        <v>0.73828495907386604</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Starmount Life Insurance Company</v>
      </c>
      <c r="C8" s="335"/>
    </row>
    <row r="9" spans="2:3" s="2" customFormat="1" ht="15.75" customHeight="1" x14ac:dyDescent="0.35">
      <c r="B9" s="52" t="s">
        <v>90</v>
      </c>
      <c r="C9" s="335"/>
    </row>
    <row r="10" spans="2:3" s="2" customFormat="1" ht="15.75" customHeight="1" x14ac:dyDescent="0.35">
      <c r="B10" s="283">
        <f>'Cover Page'!C9</f>
        <v>0</v>
      </c>
      <c r="C10" s="335"/>
    </row>
    <row r="11" spans="2:3" s="2" customFormat="1" x14ac:dyDescent="0.35">
      <c r="B11" s="52" t="s">
        <v>85</v>
      </c>
    </row>
    <row r="12" spans="2:3" s="2" customFormat="1" x14ac:dyDescent="0.35">
      <c r="B12" s="183" t="str">
        <f>'Cover Page'!C6</f>
        <v>2021</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Starmount Life Insurance Company</v>
      </c>
    </row>
    <row r="9" spans="2:4" ht="15.75" customHeight="1" x14ac:dyDescent="0.35">
      <c r="B9" s="52" t="s">
        <v>90</v>
      </c>
    </row>
    <row r="10" spans="2:4" ht="15.75" customHeight="1" x14ac:dyDescent="0.35">
      <c r="B10" s="283">
        <f>'Cover Page'!C9</f>
        <v>0</v>
      </c>
    </row>
    <row r="11" spans="2:4" x14ac:dyDescent="0.35">
      <c r="B11" s="52" t="s">
        <v>85</v>
      </c>
    </row>
    <row r="12" spans="2:4" x14ac:dyDescent="0.35">
      <c r="B12" s="183" t="str">
        <f>'Cover Page'!C6</f>
        <v>2021</v>
      </c>
    </row>
    <row r="13" spans="2:4" x14ac:dyDescent="0.35">
      <c r="B13" s="286"/>
    </row>
    <row r="17" spans="2:2" s="25" customFormat="1" ht="16" thickBot="1" x14ac:dyDescent="0.4">
      <c r="B17" s="287" t="s">
        <v>92</v>
      </c>
    </row>
    <row r="18" spans="2:2" s="25" customFormat="1" ht="140"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FAADAA1DB0AD4FAC8A1866C6DA8B6C" ma:contentTypeVersion="6" ma:contentTypeDescription="Create a new document." ma:contentTypeScope="" ma:versionID="90026b2ca21dd6feab05fbd20f5eb761">
  <xsd:schema xmlns:xsd="http://www.w3.org/2001/XMLSchema" xmlns:xs="http://www.w3.org/2001/XMLSchema" xmlns:p="http://schemas.microsoft.com/office/2006/metadata/properties" xmlns:ns2="f275bd5d-0d2a-42f2-8190-9660025f8890" targetNamespace="http://schemas.microsoft.com/office/2006/metadata/properties" ma:root="true" ma:fieldsID="2ed1f72fd71f358c23abcf2239536a12" ns2:_="">
    <xsd:import namespace="f275bd5d-0d2a-42f2-8190-9660025f88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5bd5d-0d2a-42f2-8190-9660025f88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Name of Filin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9CB3B8-5188-4482-803F-78076CABB542}"/>
</file>

<file path=customXml/itemProps2.xml><?xml version="1.0" encoding="utf-8"?>
<ds:datastoreItem xmlns:ds="http://schemas.openxmlformats.org/officeDocument/2006/customXml" ds:itemID="{C20624D9-93F6-417F-B6EC-EC875FAFFE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2022-07-29T20:20:16Z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