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codeName="ThisWorkbook" defaultThemeVersion="124226"/>
  <xr:revisionPtr revIDLastSave="0" documentId="13_ncr:1_{20990BFB-6944-4893-AA82-6C10825A6049}" xr6:coauthVersionLast="47" xr6:coauthVersionMax="47" xr10:uidLastSave="{00000000-0000-0000-0000-000000000000}"/>
  <bookViews>
    <workbookView xWindow="-28320" yWindow="435" windowWidth="19185" windowHeight="13440" tabRatio="646" firstSheet="3"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<sst xmlns="http://schemas.openxmlformats.org/spreadsheetml/2006/main" count="310" uniqueCount="171">
  <si>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</si>
  <si>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</si>
  <si>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</si>
  <si>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</si>
  <si>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</si>
  <si>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</si>
  <si>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</si>
  <si>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</si>
  <si>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</si>
  <si>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</si>
  <si>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</si>
  <si>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</si>
  <si>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</si>
  <si>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</si>
  <si>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</si>
  <si>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</si>
  <si>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</si>
  <si>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</si>
  <si>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</si>
  <si>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</si>
  <si>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</si>
  <si>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</si>
  <si>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</si>
  <si>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</si>
  <si>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</si>
  <si>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</si>
  <si>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</si>
  <si>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</si>
  <si>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</si>
  <si>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</si>
  <si>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</si>
  <si>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</si>
  <si>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</si>
  <si>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</si>
  <si>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</si>
  <si>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</si>
  <si>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</si>
  <si>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</si>
  <si>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</si>
  <si>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</si>
  <si>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</si>
  <si>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</si>
  <si>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</si>
  <si>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</si>
  <si>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</si>
  <si>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</si>
  <si>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</si>
  <si>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</si>
  <si>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</si>
  <si>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</si>
  <si>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</si>
  <si>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</si>
  <si>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</si>
  <si>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</si>
  <si>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</si>
  <si>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</si>
  <si>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</si>
  <si>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</si>
  <si>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</si>
  <si>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</si>
  <si>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</si>
  <si>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</si>
  <si>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</si>
  <si>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</si>
  <si>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</si>
  <si>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</si>
  <si>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</si>
  <si>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</si>
  <si>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</si>
  <si>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</si>
  <si>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</si>
  <si>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</si>
  <si>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</si>
  <si>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</si>
  <si>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</si>
  <si>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</si>
  <si>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</si>
  <si>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</si>
  <si>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</si>
  <si>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</si>
  <si>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</si>
  <si>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</si>
  <si>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</si>
  <si>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</si>
  <si>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</si>
  <si>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</si>
  <si>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</si>
  <si>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</si>
  <si>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</si>
  <si>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</si>
  <si>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</si>
  <si>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</si>
  <si>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</si>
  <si>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</si>
  <si>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</si>
  <si>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</si>
  <si>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</si>
  <si>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</si>
  <si>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</si>
  <si>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</si>
  <si>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</si>
  <si>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</si>
  <si>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</si>
  <si>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</si>
  <si>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</si>
  <si>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</si>
  <si>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</si>
  <si>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</si>
  <si>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</si>
  <si>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</si>
  <si>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</si>
  <si>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</si>
  <si>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</si>
  <si>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</si>
  <si>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</si>
  <si>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</si>
  <si>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</si>
  <si>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</si>
  <si>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</si>
  <si>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</si>
  <si>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</si>
  <si>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</si>
  <si>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</si>
  <si>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</si>
  <si>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</si>
  <si>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</si>
  <si>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</si>
  <si>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</si>
  <si>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</si>
  <si>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</si>
  <si>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</si>
  <si>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</si>
  <si>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</si>
  <si>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</si>
  <si>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</si>
  <si>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</si>
  <si>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</si>
  <si>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</si>
  <si>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</si>
  <si>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</si>
  <si>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</si>
  <si>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</si>
  <si>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</si>
  <si>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</si>
  <si>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</si>
  <si>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</si>
  <si>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</si>
  <si>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</si>
  <si>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</si>
  <si>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</si>
  <si>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</si>
  <si>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</si>
  <si>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</si>
  <si>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</si>
  <si>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</si>
  <si>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</si>
  <si>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</si>
  <si>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</si>
  <si>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</si>
  <si>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</si>
  <si>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</si>
  <si>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Michelle Mortensen</t>
  </si>
  <si>
    <t>Emily Glidden</t>
  </si>
  <si>
    <t>Blue Shield of California Life &amp; Health Insurance Co.</t>
  </si>
  <si>
    <t>No</t>
  </si>
  <si>
    <t>Claims are specifically identified by member and each is member associated with a respective group in our systems.  Groups are assigned benefit type codes.  Benefit type codes are cross-referenced to product codes which determine market segment.</t>
  </si>
  <si>
    <t>Income taxes are calculated based on the enacted 21% rate of underwriting gain or loss.  The combined company method takes the position that each line of business shares in the total company tax proportionately.  If a line of business is operating at a loss, a tax benefit (negative tax) is allocated to the line of business.</t>
  </si>
  <si>
    <t xml:space="preserve">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t>
  </si>
  <si>
    <t>None</t>
  </si>
  <si>
    <t>Regulatory authority licenses and fees are allocated based on membership.</t>
  </si>
  <si>
    <t>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On a monthly basis, if the activities or functions of a cost center change, the finance team reviews and approves allocation logic changes.  The approved logic changes are implemented in the allocation system monthly.  Cost centers are categorized to the expense category (e.g., cost containment expenses not included in quality improvement expenses, quality improvement expenses, etc.) where the majority of the activity is focused.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</si>
</sst>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0</xdr:row>
      <xdr:rowOff>0</xdr:rowOff>
    </xdr:from>
    <xdr:to>
      <xdr:col>9</xdr:col>
      <xdr:colOff>11319</xdr:colOff>
      <xdr:row>44</xdr:row>
      <xdr:rowOff>24369</xdr:rowOff>
    </xdr:to>
    <xdr:pic>
      <xdr:nvPicPr>
        <xdr:cNvPr id="2" name="Picture 1">
          <a:extLst>
            <a:ext uri="{FF2B5EF4-FFF2-40B4-BE49-F238E27FC236}">
              <a16:creationId xmlns:a16="http://schemas.microsoft.com/office/drawing/2014/main" id="{7E1AA276-4E8C-6B1F-AD9C-1F06524DD7FD}"/>
            </a:ext>
          </a:extLst>
        </xdr:cNvPr>
        <xdr:cNvPicPr>
          <a:picLocks noChangeAspect="1"/>
        </xdr:cNvPicPr>
      </xdr:nvPicPr>
      <xdr:blipFill>
        <a:blip xmlns:r="http://schemas.openxmlformats.org/officeDocument/2006/relationships" r:embed="rId1"/>
        <a:stretch>
          <a:fillRect/>
        </a:stretch>
      </xdr:blipFill>
      <xdr:spPr>
        <a:xfrm>
          <a:off x="139700" y="0"/>
          <a:ext cx="11177794" cy="1072094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F15" sqref="F15"/>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163</v>
      </c>
    </row>
    <row r="9" spans="1:3" x14ac:dyDescent="0.35">
      <c r="A9" s="31" t="s">
        <v>3</v>
      </c>
      <c r="B9" s="32" t="s">
        <v>89</v>
      </c>
      <c r="C9" s="33"/>
    </row>
    <row r="10" spans="1:3" ht="16" thickBot="1" x14ac:dyDescent="0.4">
      <c r="A10" s="35" t="s">
        <v>4</v>
      </c>
      <c r="B10" s="36" t="s">
        <v>86</v>
      </c>
      <c r="C10" s="413" t="s">
        <v>164</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selection activeCell="K9" sqref="K9"/>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Blue Shield of California Life &amp; Health Insurance Co.</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16856172.150000002</v>
      </c>
      <c r="L21" s="78">
        <f>'Pt 2 Premium and Claims'!L22+'Pt 2 Premium and Claims'!L23-'Pt 2 Premium and Claims'!L24-'Pt 2 Premium and Claims'!L25</f>
        <v>16856172.150000002</v>
      </c>
      <c r="M21" s="77">
        <f>'Pt 2 Premium and Claims'!M22+'Pt 2 Premium and Claims'!M23-'Pt 2 Premium and Claims'!M24-'Pt 2 Premium and Claims'!M25</f>
        <v>1626792.85</v>
      </c>
      <c r="N21" s="78">
        <f>'Pt 2 Premium and Claims'!N22+'Pt 2 Premium and Claims'!N23-'Pt 2 Premium and Claims'!N24-'Pt 2 Premium and Claims'!N25</f>
        <v>1626792.85</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7695478.1999999993</v>
      </c>
      <c r="L24" s="78">
        <f>'Pt 2 Premium and Claims'!L51</f>
        <v>7547996.4380952371</v>
      </c>
      <c r="M24" s="77">
        <f>'Pt 2 Premium and Claims'!M51</f>
        <v>974388.62999999989</v>
      </c>
      <c r="N24" s="78">
        <f>'Pt 2 Premium and Claims'!N51</f>
        <v>974268.62999999977</v>
      </c>
      <c r="O24" s="77">
        <f>'Pt 2 Premium and Claims'!O51</f>
        <v>0</v>
      </c>
      <c r="P24" s="78">
        <f>'Pt 2 Premium and Claims'!P51</f>
        <v>5922</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686254.82632225379</v>
      </c>
      <c r="L28" s="101">
        <v>686254.82632225379</v>
      </c>
      <c r="M28" s="99">
        <v>16932.450782831354</v>
      </c>
      <c r="N28" s="98">
        <v>16932.450782831354</v>
      </c>
      <c r="O28" s="99"/>
      <c r="P28" s="101"/>
    </row>
    <row r="29" spans="2:16" s="37" customFormat="1" ht="31" x14ac:dyDescent="0.35">
      <c r="B29" s="90"/>
      <c r="C29" s="94"/>
      <c r="D29" s="395" t="s">
        <v>67</v>
      </c>
      <c r="E29" s="99"/>
      <c r="F29" s="101"/>
      <c r="G29" s="97"/>
      <c r="H29" s="98"/>
      <c r="I29" s="99"/>
      <c r="J29" s="100"/>
      <c r="K29" s="99">
        <v>0</v>
      </c>
      <c r="L29" s="101">
        <v>0</v>
      </c>
      <c r="M29" s="99">
        <v>0</v>
      </c>
      <c r="N29" s="98">
        <v>0</v>
      </c>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11470.294103623663</v>
      </c>
      <c r="L31" s="101">
        <v>11470.294103623663</v>
      </c>
      <c r="M31" s="99">
        <v>2340.3681560011455</v>
      </c>
      <c r="N31" s="98">
        <v>2340.3681560011455</v>
      </c>
      <c r="O31" s="99"/>
      <c r="P31" s="101"/>
    </row>
    <row r="32" spans="2:16" x14ac:dyDescent="0.35">
      <c r="B32" s="75"/>
      <c r="C32" s="94"/>
      <c r="D32" s="393" t="s">
        <v>104</v>
      </c>
      <c r="E32" s="99"/>
      <c r="F32" s="101"/>
      <c r="G32" s="97"/>
      <c r="H32" s="98"/>
      <c r="I32" s="99"/>
      <c r="J32" s="100"/>
      <c r="K32" s="99">
        <v>457382.57999999996</v>
      </c>
      <c r="L32" s="101">
        <v>457382.57999999996</v>
      </c>
      <c r="M32" s="99">
        <v>62787.759999999995</v>
      </c>
      <c r="N32" s="98">
        <v>62787.759999999995</v>
      </c>
      <c r="O32" s="99"/>
      <c r="P32" s="101"/>
    </row>
    <row r="33" spans="2:16" x14ac:dyDescent="0.35">
      <c r="B33" s="75"/>
      <c r="C33" s="94"/>
      <c r="D33" s="393" t="s">
        <v>103</v>
      </c>
      <c r="E33" s="99"/>
      <c r="F33" s="101"/>
      <c r="G33" s="97"/>
      <c r="H33" s="98"/>
      <c r="I33" s="99"/>
      <c r="J33" s="100"/>
      <c r="K33" s="99">
        <v>0</v>
      </c>
      <c r="L33" s="101">
        <v>0</v>
      </c>
      <c r="M33" s="99">
        <v>0</v>
      </c>
      <c r="N33" s="98">
        <v>0</v>
      </c>
      <c r="O33" s="99"/>
      <c r="P33" s="101"/>
    </row>
    <row r="34" spans="2:16" x14ac:dyDescent="0.35">
      <c r="B34" s="75"/>
      <c r="C34" s="94">
        <v>3.3</v>
      </c>
      <c r="D34" s="393" t="s">
        <v>21</v>
      </c>
      <c r="E34" s="102"/>
      <c r="F34" s="101"/>
      <c r="G34" s="97"/>
      <c r="H34" s="98"/>
      <c r="I34" s="99"/>
      <c r="J34" s="100"/>
      <c r="K34" s="102">
        <v>8789.797559799621</v>
      </c>
      <c r="L34" s="101">
        <v>8789.797559799621</v>
      </c>
      <c r="M34" s="99">
        <v>766.8730642577367</v>
      </c>
      <c r="N34" s="98">
        <v>766.8730642577367</v>
      </c>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1163897.4979856771</v>
      </c>
      <c r="L35" s="104">
        <f t="shared" si="0"/>
        <v>1163897.4979856771</v>
      </c>
      <c r="M35" s="103">
        <f t="shared" si="0"/>
        <v>82827.452003090235</v>
      </c>
      <c r="N35" s="104">
        <f t="shared" si="0"/>
        <v>82827.452003090235</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528069.01793255669</v>
      </c>
      <c r="L38" s="101">
        <v>528069.01793255669</v>
      </c>
      <c r="M38" s="99">
        <v>55550.902964815286</v>
      </c>
      <c r="N38" s="101">
        <v>55550.902964815286</v>
      </c>
      <c r="O38" s="99"/>
      <c r="P38" s="101"/>
    </row>
    <row r="39" spans="2:16" x14ac:dyDescent="0.35">
      <c r="B39" s="107"/>
      <c r="C39" s="94">
        <v>4.2</v>
      </c>
      <c r="D39" s="393" t="s">
        <v>19</v>
      </c>
      <c r="E39" s="99"/>
      <c r="F39" s="101"/>
      <c r="G39" s="97"/>
      <c r="H39" s="101"/>
      <c r="I39" s="99"/>
      <c r="J39" s="101"/>
      <c r="K39" s="99">
        <v>1052304.97</v>
      </c>
      <c r="L39" s="101">
        <v>1052304.97</v>
      </c>
      <c r="M39" s="99">
        <v>181299.21000000002</v>
      </c>
      <c r="N39" s="101">
        <v>181299.21000000002</v>
      </c>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v>2800276.4639731324</v>
      </c>
      <c r="L43" s="97">
        <v>2800276.4639731324</v>
      </c>
      <c r="M43" s="102">
        <v>239569.44983515504</v>
      </c>
      <c r="N43" s="97">
        <v>239569.44983515504</v>
      </c>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4380650.4519056892</v>
      </c>
      <c r="L44" s="104">
        <f t="shared" si="1"/>
        <v>4380650.4519056892</v>
      </c>
      <c r="M44" s="103">
        <f t="shared" si="1"/>
        <v>476419.56279997039</v>
      </c>
      <c r="N44" s="104">
        <f t="shared" si="1"/>
        <v>476419.56279997039</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34003</v>
      </c>
      <c r="L47" s="113">
        <v>34003</v>
      </c>
      <c r="M47" s="112">
        <v>3320</v>
      </c>
      <c r="N47" s="113">
        <v>3320</v>
      </c>
      <c r="O47" s="112"/>
      <c r="P47" s="389"/>
    </row>
    <row r="48" spans="2:16" s="37" customFormat="1" x14ac:dyDescent="0.35">
      <c r="B48" s="90"/>
      <c r="C48" s="94">
        <v>5.2</v>
      </c>
      <c r="D48" s="393" t="s">
        <v>27</v>
      </c>
      <c r="E48" s="112"/>
      <c r="F48" s="404"/>
      <c r="G48" s="113"/>
      <c r="H48" s="113"/>
      <c r="I48" s="112"/>
      <c r="J48" s="113"/>
      <c r="K48" s="112">
        <v>403045</v>
      </c>
      <c r="L48" s="113">
        <v>403045</v>
      </c>
      <c r="M48" s="112">
        <v>40341</v>
      </c>
      <c r="N48" s="113">
        <v>40341</v>
      </c>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33587.083333333336</v>
      </c>
      <c r="L49" s="116">
        <f t="shared" si="2"/>
        <v>33587.083333333336</v>
      </c>
      <c r="M49" s="115">
        <f>M48/12</f>
        <v>3361.75</v>
      </c>
      <c r="N49" s="116">
        <f>N48/12</f>
        <v>3361.75</v>
      </c>
      <c r="O49" s="115">
        <f t="shared" si="2"/>
        <v>0</v>
      </c>
      <c r="P49" s="116">
        <f t="shared" si="2"/>
        <v>0</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C1" zoomScaleNormal="100" workbookViewId="0">
      <selection activeCell="F11" sqref="F11"/>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Blue Shield of California Life &amp; Health Insurance Co.</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17004445.370000001</v>
      </c>
      <c r="L22" s="155">
        <v>17004445.370000001</v>
      </c>
      <c r="M22" s="154">
        <v>1625927.03</v>
      </c>
      <c r="N22" s="155">
        <v>1625927.03</v>
      </c>
      <c r="O22" s="154"/>
      <c r="P22" s="155"/>
    </row>
    <row r="23" spans="1:16" s="25" customFormat="1" x14ac:dyDescent="0.35">
      <c r="A23" s="37"/>
      <c r="B23" s="75"/>
      <c r="C23" s="76">
        <v>1.2</v>
      </c>
      <c r="D23" s="393" t="s">
        <v>16</v>
      </c>
      <c r="E23" s="154"/>
      <c r="F23" s="155"/>
      <c r="G23" s="154"/>
      <c r="H23" s="155"/>
      <c r="I23" s="154"/>
      <c r="J23" s="155"/>
      <c r="K23" s="154">
        <v>0</v>
      </c>
      <c r="L23" s="155">
        <v>0</v>
      </c>
      <c r="M23" s="154">
        <v>0</v>
      </c>
      <c r="N23" s="155">
        <v>0</v>
      </c>
      <c r="O23" s="154"/>
      <c r="P23" s="155"/>
    </row>
    <row r="24" spans="1:16" s="25" customFormat="1" x14ac:dyDescent="0.35">
      <c r="A24" s="37"/>
      <c r="B24" s="75"/>
      <c r="C24" s="76">
        <v>1.3</v>
      </c>
      <c r="D24" s="393" t="s">
        <v>34</v>
      </c>
      <c r="E24" s="154"/>
      <c r="F24" s="155"/>
      <c r="G24" s="154"/>
      <c r="H24" s="155"/>
      <c r="I24" s="154"/>
      <c r="J24" s="155"/>
      <c r="K24" s="154">
        <v>0</v>
      </c>
      <c r="L24" s="155">
        <v>0</v>
      </c>
      <c r="M24" s="154">
        <v>0</v>
      </c>
      <c r="N24" s="155">
        <v>0</v>
      </c>
      <c r="O24" s="154"/>
      <c r="P24" s="155"/>
    </row>
    <row r="25" spans="1:16" s="25" customFormat="1" x14ac:dyDescent="0.35">
      <c r="A25" s="37"/>
      <c r="B25" s="75"/>
      <c r="C25" s="76">
        <v>1.4</v>
      </c>
      <c r="D25" s="393" t="s">
        <v>17</v>
      </c>
      <c r="E25" s="154"/>
      <c r="F25" s="155"/>
      <c r="G25" s="154"/>
      <c r="H25" s="155"/>
      <c r="I25" s="154"/>
      <c r="J25" s="155"/>
      <c r="K25" s="154">
        <v>148273.22</v>
      </c>
      <c r="L25" s="155">
        <v>148273.22</v>
      </c>
      <c r="M25" s="154">
        <v>-865.81999999999994</v>
      </c>
      <c r="N25" s="155">
        <v>-865.81999999999994</v>
      </c>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7318988.5400000028</v>
      </c>
      <c r="L29" s="164"/>
      <c r="M29" s="154">
        <v>980310.62999999989</v>
      </c>
      <c r="N29" s="164"/>
      <c r="O29" s="154"/>
      <c r="P29" s="164"/>
    </row>
    <row r="30" spans="1:16" s="25" customFormat="1" ht="28.5" customHeight="1" x14ac:dyDescent="0.35">
      <c r="A30" s="37"/>
      <c r="B30" s="75"/>
      <c r="C30" s="76"/>
      <c r="D30" s="395" t="s">
        <v>54</v>
      </c>
      <c r="E30" s="165"/>
      <c r="F30" s="155"/>
      <c r="G30" s="165"/>
      <c r="H30" s="155"/>
      <c r="I30" s="165"/>
      <c r="J30" s="155"/>
      <c r="K30" s="165"/>
      <c r="L30" s="155">
        <v>7547996.4380952371</v>
      </c>
      <c r="M30" s="165"/>
      <c r="N30" s="155">
        <v>974268.62999999977</v>
      </c>
      <c r="O30" s="165"/>
      <c r="P30" s="155">
        <v>5922</v>
      </c>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1203714.5699999928</v>
      </c>
      <c r="L32" s="164"/>
      <c r="M32" s="154">
        <v>84351</v>
      </c>
      <c r="N32" s="166"/>
      <c r="O32" s="154"/>
      <c r="P32" s="164"/>
    </row>
    <row r="33" spans="1:16" s="37" customFormat="1" ht="31" x14ac:dyDescent="0.35">
      <c r="B33" s="90"/>
      <c r="C33" s="76"/>
      <c r="D33" s="395" t="s">
        <v>44</v>
      </c>
      <c r="E33" s="165"/>
      <c r="F33" s="155"/>
      <c r="G33" s="165"/>
      <c r="H33" s="167"/>
      <c r="I33" s="165"/>
      <c r="J33" s="155"/>
      <c r="K33" s="165"/>
      <c r="L33" s="155"/>
      <c r="M33" s="165"/>
      <c r="N33" s="167"/>
      <c r="O33" s="165"/>
      <c r="P33" s="155"/>
    </row>
    <row r="34" spans="1:16" s="25" customFormat="1" x14ac:dyDescent="0.35">
      <c r="A34" s="37"/>
      <c r="B34" s="75"/>
      <c r="C34" s="76">
        <v>2.2999999999999998</v>
      </c>
      <c r="D34" s="393" t="s">
        <v>28</v>
      </c>
      <c r="E34" s="154"/>
      <c r="F34" s="164"/>
      <c r="G34" s="154"/>
      <c r="H34" s="166"/>
      <c r="I34" s="154"/>
      <c r="J34" s="164"/>
      <c r="K34" s="154">
        <v>827224.90999999642</v>
      </c>
      <c r="L34" s="164"/>
      <c r="M34" s="154">
        <v>90273</v>
      </c>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7695478.1999999993</v>
      </c>
      <c r="L51" s="104">
        <f>L30+L33+L37+L41+L44+L47+L48+L50</f>
        <v>7547996.4380952371</v>
      </c>
      <c r="M51" s="103">
        <f>M29+M32-M34+M36-M38+M40+M43-M45+M47+M48-M49+M50</f>
        <v>974388.62999999989</v>
      </c>
      <c r="N51" s="104">
        <f>N30+N33+N37+N41+N44+N47+N48+N50</f>
        <v>974268.62999999977</v>
      </c>
      <c r="O51" s="103">
        <f>O29+O32-O34+O36-O38+O40+O43-O45+O47+O48-O49+O50</f>
        <v>0</v>
      </c>
      <c r="P51" s="104">
        <f>P30+P33+P37+P41+P44+P47+P48+P50</f>
        <v>5922</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E76" sqref="E76"/>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Blue Shield of California Life &amp; Health Insurance Co.</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75.5" customHeight="1" x14ac:dyDescent="0.35">
      <c r="B18" s="188"/>
      <c r="C18" s="197"/>
      <c r="D18" s="333" t="s">
        <v>165</v>
      </c>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78" customHeight="1" x14ac:dyDescent="0.35">
      <c r="B26" s="188"/>
      <c r="C26" s="197"/>
      <c r="D26" s="333" t="s">
        <v>166</v>
      </c>
      <c r="E26" s="193"/>
    </row>
    <row r="27" spans="2:5" s="184" customFormat="1" ht="35.25" customHeight="1" x14ac:dyDescent="0.35">
      <c r="B27" s="188"/>
      <c r="C27" s="197"/>
      <c r="D27" s="333"/>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90" customHeight="1" x14ac:dyDescent="0.35">
      <c r="B33" s="188"/>
      <c r="C33" s="197"/>
      <c r="D33" s="333" t="s">
        <v>167</v>
      </c>
      <c r="E33" s="193"/>
    </row>
    <row r="34" spans="2:5" s="184" customFormat="1" ht="35.25" customHeight="1" x14ac:dyDescent="0.35">
      <c r="B34" s="188"/>
      <c r="C34" s="197"/>
      <c r="D34" s="333"/>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t="s">
        <v>168</v>
      </c>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5.25" customHeight="1" x14ac:dyDescent="0.35">
      <c r="B47" s="188"/>
      <c r="C47" s="197"/>
      <c r="D47" s="333" t="s">
        <v>169</v>
      </c>
      <c r="E47" s="193"/>
    </row>
    <row r="48" spans="2:5" s="184" customFormat="1" ht="35.25" customHeight="1" x14ac:dyDescent="0.35">
      <c r="B48" s="188"/>
      <c r="C48" s="197"/>
      <c r="D48" s="333"/>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141.5" customHeight="1" x14ac:dyDescent="0.35">
      <c r="B55" s="188"/>
      <c r="C55" s="202"/>
      <c r="D55" s="333" t="s">
        <v>170</v>
      </c>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174.5" customHeight="1" x14ac:dyDescent="0.35">
      <c r="B62" s="188"/>
      <c r="C62" s="202"/>
      <c r="D62" s="333" t="s">
        <v>170</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189" customHeight="1" x14ac:dyDescent="0.35">
      <c r="B69" s="188"/>
      <c r="C69" s="202"/>
      <c r="D69" s="333" t="s">
        <v>170</v>
      </c>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162" customHeight="1" x14ac:dyDescent="0.35">
      <c r="B76" s="188"/>
      <c r="C76" s="202"/>
      <c r="D76" s="333" t="s">
        <v>170</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election activeCell="Y13" sqref="Y13"/>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Blue Shield of California Life &amp; Health Insurance Co.</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5574617.1899999995</v>
      </c>
      <c r="R22" s="249">
        <v>5043181.51</v>
      </c>
      <c r="S22" s="250">
        <f>'Pt 1 Summary of Data'!L24</f>
        <v>7547996.4380952371</v>
      </c>
      <c r="T22" s="251">
        <f>SUM(Q22:S22)</f>
        <v>18165795.138095237</v>
      </c>
      <c r="U22" s="248">
        <v>1294961.9099999999</v>
      </c>
      <c r="V22" s="249">
        <v>872027.71</v>
      </c>
      <c r="W22" s="250">
        <f>'Pt 1 Summary of Data'!N24</f>
        <v>974268.62999999977</v>
      </c>
      <c r="X22" s="251">
        <f>SUM(U22:W22)</f>
        <v>3141258.25</v>
      </c>
      <c r="Y22" s="248"/>
      <c r="Z22" s="249"/>
      <c r="AA22" s="250">
        <f>'Pt 1 Summary of Data'!P24</f>
        <v>5922</v>
      </c>
      <c r="AB22" s="251">
        <f>SUM(Y22:AA22)</f>
        <v>5922</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5574617.1899999995</v>
      </c>
      <c r="R23" s="252">
        <f>SUM(R$22:R$22)</f>
        <v>5043181.51</v>
      </c>
      <c r="S23" s="252">
        <f>SUM(S$22:S$22)</f>
        <v>7547996.4380952371</v>
      </c>
      <c r="T23" s="251">
        <f>SUM(Q23:S23)</f>
        <v>18165795.138095237</v>
      </c>
      <c r="U23" s="252">
        <f>SUM(U$22:U$22)</f>
        <v>1294961.9099999999</v>
      </c>
      <c r="V23" s="252">
        <f>SUM(V$22:V$22)</f>
        <v>872027.71</v>
      </c>
      <c r="W23" s="252">
        <f>SUM(W$22:W$22)</f>
        <v>974268.62999999977</v>
      </c>
      <c r="X23" s="251">
        <f>SUM(U23:W23)</f>
        <v>3141258.25</v>
      </c>
      <c r="Y23" s="414">
        <f>SUM(Y$22:Y$22)</f>
        <v>0</v>
      </c>
      <c r="Z23" s="252">
        <f>SUM(Z$22:Z$22)</f>
        <v>0</v>
      </c>
      <c r="AA23" s="252">
        <f>SUM(AA$22:AA$22)</f>
        <v>5922</v>
      </c>
      <c r="AB23" s="251">
        <f>SUM(Y23:AA23)</f>
        <v>5922</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13861726.410000002</v>
      </c>
      <c r="R26" s="249">
        <v>13893621.83</v>
      </c>
      <c r="S26" s="259">
        <f>'Pt 1 Summary of Data'!L21</f>
        <v>16856172.150000002</v>
      </c>
      <c r="T26" s="251">
        <f>SUM(Q26:S26)</f>
        <v>44611520.390000001</v>
      </c>
      <c r="U26" s="258">
        <v>2101671.21</v>
      </c>
      <c r="V26" s="249">
        <v>1838881.99</v>
      </c>
      <c r="W26" s="259">
        <f>'Pt 1 Summary of Data'!N21</f>
        <v>1626792.85</v>
      </c>
      <c r="X26" s="251">
        <f>SUM(U26:W26)</f>
        <v>5567346.0500000007</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1398926.6775519913</v>
      </c>
      <c r="R27" s="249">
        <v>1916357.5711394004</v>
      </c>
      <c r="S27" s="259">
        <f>'Pt 1 Summary of Data'!L35</f>
        <v>1163897.4979856771</v>
      </c>
      <c r="T27" s="251">
        <f>SUM(Q27:S27)</f>
        <v>4479181.746677069</v>
      </c>
      <c r="U27" s="258">
        <v>80180.208047777851</v>
      </c>
      <c r="V27" s="249">
        <v>179777.99007957167</v>
      </c>
      <c r="W27" s="259">
        <f>'Pt 1 Summary of Data'!N35</f>
        <v>82827.452003090235</v>
      </c>
      <c r="X27" s="251">
        <f>SUM(U27:W27)</f>
        <v>342785.65013043978</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12462799.732448012</v>
      </c>
      <c r="R28" s="259">
        <f t="shared" si="0"/>
        <v>11977264.258860599</v>
      </c>
      <c r="S28" s="259">
        <f t="shared" si="0"/>
        <v>15692274.652014324</v>
      </c>
      <c r="T28" s="104">
        <f>T$26-T$27</f>
        <v>40132338.64332293</v>
      </c>
      <c r="U28" s="259">
        <f t="shared" si="0"/>
        <v>2021491.0019522221</v>
      </c>
      <c r="V28" s="259">
        <f t="shared" si="0"/>
        <v>1659103.9999204283</v>
      </c>
      <c r="W28" s="259">
        <f t="shared" si="0"/>
        <v>1543965.3979969099</v>
      </c>
      <c r="X28" s="104">
        <f>X$26-X$27</f>
        <v>5224560.3998695612</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26971.833333333332</v>
      </c>
      <c r="R30" s="264">
        <v>28930.916666666668</v>
      </c>
      <c r="S30" s="265">
        <f>'Pt 1 Summary of Data'!L49</f>
        <v>33587.083333333336</v>
      </c>
      <c r="T30" s="266">
        <f>SUM(Q30:S30)</f>
        <v>89489.833333333343</v>
      </c>
      <c r="U30" s="267">
        <v>4155.333333333333</v>
      </c>
      <c r="V30" s="264">
        <v>3876</v>
      </c>
      <c r="W30" s="268">
        <f>'Pt 1 Summary of Data'!N49</f>
        <v>3361.75</v>
      </c>
      <c r="X30" s="266">
        <f>SUM(U30:W30)</f>
        <v>11393.083333333332</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0.45264731017905918</v>
      </c>
      <c r="U33" s="277"/>
      <c r="V33" s="278"/>
      <c r="W33" s="278"/>
      <c r="X33" s="279">
        <f>IF(X30&lt;1000,"Not Required to Calculate",X23/X28)</f>
        <v>0.60124833662147459</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Blue Shield of California Life &amp; Health Insurance Co.</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B48" sqref="B48"/>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Blue Shield of California Life &amp; Health Insurance Co.</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55.5" thickBot="1" x14ac:dyDescent="0.4">
      <c r="B18" s="384" t="s">
        <v>158</v>
      </c>
    </row>
    <row r="19" spans="2:2" s="25" customFormat="1" x14ac:dyDescent="0.35"/>
    <row r="20" spans="2:2" s="25" customFormat="1" x14ac:dyDescent="0.35"/>
    <row r="21" spans="2:2" s="25" customFormat="1" x14ac:dyDescent="0.35"/>
    <row r="22" spans="2:2" s="25" customFormat="1" x14ac:dyDescent="0.35">
      <c r="B22" s="25" t="s">
        <v>162</v>
      </c>
    </row>
    <row r="23" spans="2:2" s="25" customFormat="1" x14ac:dyDescent="0.35">
      <c r="B23" s="24" t="s">
        <v>93</v>
      </c>
    </row>
    <row r="24" spans="2:2" s="25" customFormat="1" x14ac:dyDescent="0.35"/>
    <row r="25" spans="2:2" s="25" customFormat="1" x14ac:dyDescent="0.35"/>
    <row r="26" spans="2:2" s="25" customFormat="1" x14ac:dyDescent="0.35">
      <c r="B26" s="25" t="s">
        <v>161</v>
      </c>
    </row>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2022-07-28T21:15:48Z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